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raulvico/Desktop/"/>
    </mc:Choice>
  </mc:AlternateContent>
  <xr:revisionPtr revIDLastSave="0" documentId="13_ncr:1_{F15EA44A-5E5A-7040-B018-73FFFD5CA985}" xr6:coauthVersionLast="38" xr6:coauthVersionMax="38" xr10:uidLastSave="{00000000-0000-0000-0000-000000000000}"/>
  <bookViews>
    <workbookView xWindow="30920" yWindow="880" windowWidth="29360" windowHeight="17360" tabRatio="500" activeTab="1" xr2:uid="{00000000-000D-0000-FFFF-FFFF00000000}"/>
  </bookViews>
  <sheets>
    <sheet name="Plan1" sheetId="1" r:id="rId1"/>
    <sheet name="Planilha1" sheetId="2" r:id="rId2"/>
    <sheet name="Planilha2" sheetId="3" r:id="rId3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2" l="1"/>
  <c r="D20" i="2"/>
  <c r="E20" i="2"/>
  <c r="F20" i="2"/>
  <c r="G20" i="2"/>
  <c r="B20" i="2"/>
  <c r="B19" i="2"/>
  <c r="F14" i="2" l="1"/>
  <c r="G14" i="2"/>
  <c r="F15" i="2"/>
  <c r="G15" i="2"/>
  <c r="F16" i="2"/>
  <c r="G16" i="2"/>
  <c r="F17" i="2"/>
  <c r="G17" i="2"/>
  <c r="F18" i="2"/>
  <c r="G18" i="2"/>
  <c r="F19" i="2"/>
  <c r="G19" i="2"/>
  <c r="E13" i="2"/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4" i="2"/>
  <c r="A17" i="2"/>
  <c r="A18" i="2"/>
  <c r="A5" i="2"/>
  <c r="A6" i="2"/>
  <c r="A7" i="2"/>
  <c r="A8" i="2"/>
  <c r="A9" i="2"/>
  <c r="A10" i="2"/>
  <c r="A11" i="2"/>
  <c r="A12" i="2"/>
  <c r="A13" i="2"/>
  <c r="A14" i="2"/>
  <c r="A15" i="2"/>
  <c r="A16" i="2"/>
  <c r="A4" i="2"/>
  <c r="G11" i="2"/>
  <c r="G12" i="2"/>
  <c r="G13" i="2"/>
  <c r="G10" i="2"/>
  <c r="G4" i="2"/>
  <c r="G5" i="2"/>
  <c r="G6" i="2"/>
  <c r="G7" i="2"/>
  <c r="G8" i="2"/>
  <c r="F10" i="2"/>
  <c r="G9" i="2"/>
  <c r="F13" i="2"/>
  <c r="F12" i="2"/>
  <c r="F9" i="2"/>
  <c r="F5" i="2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10" i="1"/>
  <c r="K9" i="1"/>
  <c r="K11" i="1"/>
  <c r="K35" i="1"/>
  <c r="K42" i="1"/>
  <c r="K36" i="1"/>
  <c r="K32" i="1"/>
  <c r="K13" i="1"/>
  <c r="K12" i="1"/>
  <c r="K8" i="1"/>
  <c r="K7" i="1"/>
  <c r="K6" i="1"/>
  <c r="F8" i="2" l="1"/>
  <c r="F11" i="2"/>
  <c r="F6" i="2"/>
  <c r="F4" i="2"/>
  <c r="F7" i="2"/>
</calcChain>
</file>

<file path=xl/sharedStrings.xml><?xml version="1.0" encoding="utf-8"?>
<sst xmlns="http://schemas.openxmlformats.org/spreadsheetml/2006/main" count="117" uniqueCount="71">
  <si>
    <t>2016 - 2018 - GONG. IMPLEMENTAÇÃO</t>
  </si>
  <si>
    <t>2017 - 2019 - PPM</t>
  </si>
  <si>
    <t>2017 - CCFD</t>
  </si>
  <si>
    <t>2017 - CESE - COMUN. TRADICIONAIS</t>
  </si>
  <si>
    <t>2017 - MZF</t>
  </si>
  <si>
    <t>FOLHA DE PAGAMENTO</t>
  </si>
  <si>
    <t>2015 - 2018 - MISEREOR</t>
  </si>
  <si>
    <t>Monitoramento Económico</t>
  </si>
  <si>
    <t>Data última despesa lançada</t>
  </si>
  <si>
    <t>Data última receita lançada</t>
  </si>
  <si>
    <t>Orçamento Contrapartida</t>
  </si>
  <si>
    <t>Ok</t>
  </si>
  <si>
    <t>Data última contrapartida informada</t>
  </si>
  <si>
    <t>Não informadas</t>
  </si>
  <si>
    <t>Não necessário</t>
  </si>
  <si>
    <t>F. FORD</t>
  </si>
  <si>
    <t>COMUNIDADE</t>
  </si>
  <si>
    <t>CPT-PR</t>
  </si>
  <si>
    <t>D&amp;P</t>
  </si>
  <si>
    <t>FNS-ES</t>
  </si>
  <si>
    <t>FNS-NACIONAL</t>
  </si>
  <si>
    <t>FNS-PR</t>
  </si>
  <si>
    <t>MANOS UNIDAS</t>
  </si>
  <si>
    <t>MZF</t>
  </si>
  <si>
    <t>NOVOS PROJETOS</t>
  </si>
  <si>
    <t>REGIONAIS - CPT</t>
  </si>
  <si>
    <t>EPB</t>
  </si>
  <si>
    <t>Orçamento do Projeto</t>
  </si>
  <si>
    <t>Financiador informado como contrapartida e valor contrapartida já lançado</t>
  </si>
  <si>
    <t>OK</t>
  </si>
  <si>
    <t>Não informado</t>
  </si>
  <si>
    <t>CPT-ADMINISTRAÇÃO</t>
  </si>
  <si>
    <t>Orçamento / valor financiador ppal.</t>
  </si>
  <si>
    <t>2018 - 2020 - D&amp;P</t>
  </si>
  <si>
    <t>DOAÇÕES PARTIC.</t>
  </si>
  <si>
    <t>Orçado</t>
  </si>
  <si>
    <t>Informado</t>
  </si>
  <si>
    <t>Pendente</t>
  </si>
  <si>
    <t>Contrapartida</t>
  </si>
  <si>
    <t>FNS - CNBB</t>
  </si>
  <si>
    <t>PENDENTE</t>
  </si>
  <si>
    <t>BISPOS</t>
  </si>
  <si>
    <t>CCFD</t>
  </si>
  <si>
    <t>CESE</t>
  </si>
  <si>
    <t>CPT-ES</t>
  </si>
  <si>
    <t>FOSI</t>
  </si>
  <si>
    <t>MPT</t>
  </si>
  <si>
    <t>SIC - GONG</t>
  </si>
  <si>
    <t>SIC - SALÁRIOS</t>
  </si>
  <si>
    <t>(O projeto foi definido como sendo em EUROS, mas não temos taxa de câmbio)</t>
  </si>
  <si>
    <t>2018 - DEFENSORES DDHH</t>
  </si>
  <si>
    <t>2017 - MPT</t>
  </si>
  <si>
    <t>Recebido</t>
  </si>
  <si>
    <t>Gasto</t>
  </si>
  <si>
    <t>Pendente Receber</t>
  </si>
  <si>
    <t>ok</t>
  </si>
  <si>
    <t>2018 - AGOSTINIANOS - PESSOAL</t>
  </si>
  <si>
    <t>2018 - BISPOS AMERICANOS</t>
  </si>
  <si>
    <t>2018 - CEDOC - MPT</t>
  </si>
  <si>
    <t>2018 - FNS</t>
  </si>
  <si>
    <t>2018 - FOSI</t>
  </si>
  <si>
    <t>2018 - ROSA LUX.</t>
  </si>
  <si>
    <t>CESE_23744</t>
  </si>
  <si>
    <t>FORD - 130716</t>
  </si>
  <si>
    <t>Saldo Previsional (orçamento - despesas)</t>
  </si>
  <si>
    <t>Saldo Financeiro (receitas - despesas)</t>
  </si>
  <si>
    <t>Orçamento (apenas do Financiador ppal.)</t>
  </si>
  <si>
    <t>Comentário</t>
  </si>
  <si>
    <t>Aparentemente, faltam receitas para lançar no GONG</t>
  </si>
  <si>
    <t>Foi gasto muito mais do que orçado (?). Revisar</t>
  </si>
  <si>
    <t>TOTAL (NO GONG)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</si>
</sst>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1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7"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/>
    </xf>
    <xf numFmtId="9" fontId="5" fillId="0" borderId="1" xfId="0" applyNumberFormat="1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164" fontId="4" fillId="0" borderId="9" xfId="1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164" fontId="4" fillId="0" borderId="22" xfId="1" applyFont="1" applyBorder="1" applyAlignment="1">
      <alignment horizontal="center" vertical="center" wrapText="1"/>
    </xf>
    <xf numFmtId="164" fontId="4" fillId="0" borderId="20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5" fillId="0" borderId="49" xfId="0" applyNumberFormat="1" applyFont="1" applyBorder="1" applyAlignment="1">
      <alignment vertical="center"/>
    </xf>
    <xf numFmtId="4" fontId="4" fillId="0" borderId="51" xfId="0" applyNumberFormat="1" applyFont="1" applyBorder="1" applyAlignment="1">
      <alignment vertical="center" wrapText="1"/>
    </xf>
    <xf numFmtId="4" fontId="5" fillId="0" borderId="48" xfId="1" applyNumberFormat="1" applyFont="1" applyBorder="1" applyAlignment="1">
      <alignment vertical="center"/>
    </xf>
    <xf numFmtId="4" fontId="5" fillId="0" borderId="52" xfId="1" applyNumberFormat="1" applyFont="1" applyBorder="1" applyAlignment="1">
      <alignment vertical="center"/>
    </xf>
    <xf numFmtId="4" fontId="4" fillId="0" borderId="52" xfId="1" applyNumberFormat="1" applyFont="1" applyBorder="1" applyAlignment="1">
      <alignment vertical="center" wrapText="1"/>
    </xf>
    <xf numFmtId="4" fontId="4" fillId="0" borderId="49" xfId="1" applyNumberFormat="1" applyFont="1" applyBorder="1" applyAlignment="1">
      <alignment vertical="center" wrapText="1"/>
    </xf>
    <xf numFmtId="4" fontId="4" fillId="0" borderId="47" xfId="0" applyNumberFormat="1" applyFont="1" applyBorder="1" applyAlignment="1">
      <alignment vertical="center" wrapText="1"/>
    </xf>
    <xf numFmtId="0" fontId="4" fillId="0" borderId="54" xfId="0" applyFont="1" applyBorder="1" applyAlignment="1">
      <alignment horizontal="center" vertical="center" wrapText="1"/>
    </xf>
    <xf numFmtId="14" fontId="4" fillId="0" borderId="42" xfId="0" applyNumberFormat="1" applyFont="1" applyBorder="1" applyAlignment="1">
      <alignment horizontal="center" vertical="center" wrapText="1"/>
    </xf>
    <xf numFmtId="14" fontId="8" fillId="0" borderId="43" xfId="0" applyNumberFormat="1" applyFont="1" applyBorder="1" applyAlignment="1">
      <alignment horizontal="center" vertical="center" wrapText="1"/>
    </xf>
    <xf numFmtId="14" fontId="4" fillId="0" borderId="45" xfId="0" applyNumberFormat="1" applyFont="1" applyBorder="1" applyAlignment="1">
      <alignment horizontal="center" vertical="center" wrapText="1"/>
    </xf>
    <xf numFmtId="14" fontId="4" fillId="0" borderId="44" xfId="0" applyNumberFormat="1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53" xfId="0" applyNumberFormat="1" applyFont="1" applyBorder="1" applyAlignment="1">
      <alignment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4" fontId="4" fillId="0" borderId="50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" fontId="5" fillId="0" borderId="52" xfId="0" applyNumberFormat="1" applyFont="1" applyBorder="1" applyAlignment="1">
      <alignment vertical="center"/>
    </xf>
    <xf numFmtId="4" fontId="4" fillId="0" borderId="52" xfId="0" applyNumberFormat="1" applyFont="1" applyBorder="1" applyAlignment="1">
      <alignment vertical="center" wrapText="1"/>
    </xf>
    <xf numFmtId="4" fontId="4" fillId="0" borderId="46" xfId="0" applyNumberFormat="1" applyFont="1" applyBorder="1" applyAlignment="1">
      <alignment horizontal="right" vertical="center" wrapText="1"/>
    </xf>
    <xf numFmtId="4" fontId="4" fillId="0" borderId="38" xfId="1" applyNumberFormat="1" applyFont="1" applyBorder="1" applyAlignment="1">
      <alignment horizontal="right" vertical="center" wrapText="1"/>
    </xf>
    <xf numFmtId="4" fontId="4" fillId="0" borderId="44" xfId="0" applyNumberFormat="1" applyFont="1" applyBorder="1" applyAlignment="1">
      <alignment horizontal="right" vertical="center" wrapText="1"/>
    </xf>
    <xf numFmtId="4" fontId="4" fillId="0" borderId="36" xfId="0" applyNumberFormat="1" applyFont="1" applyBorder="1" applyAlignment="1">
      <alignment horizontal="right" vertical="center" wrapText="1"/>
    </xf>
    <xf numFmtId="4" fontId="4" fillId="0" borderId="44" xfId="0" applyNumberFormat="1" applyFont="1" applyBorder="1" applyAlignment="1">
      <alignment vertical="center" wrapText="1"/>
    </xf>
    <xf numFmtId="4" fontId="4" fillId="0" borderId="36" xfId="0" applyNumberFormat="1" applyFont="1" applyBorder="1" applyAlignment="1">
      <alignment vertical="center" wrapText="1"/>
    </xf>
    <xf numFmtId="4" fontId="5" fillId="0" borderId="44" xfId="0" applyNumberFormat="1" applyFont="1" applyBorder="1" applyAlignment="1">
      <alignment vertical="center"/>
    </xf>
    <xf numFmtId="14" fontId="8" fillId="0" borderId="20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" fontId="4" fillId="0" borderId="45" xfId="0" applyNumberFormat="1" applyFont="1" applyBorder="1" applyAlignment="1">
      <alignment vertical="center" wrapText="1"/>
    </xf>
    <xf numFmtId="4" fontId="4" fillId="0" borderId="37" xfId="0" applyNumberFormat="1" applyFont="1" applyBorder="1" applyAlignment="1">
      <alignment vertical="center" wrapText="1"/>
    </xf>
    <xf numFmtId="4" fontId="4" fillId="0" borderId="41" xfId="0" applyNumberFormat="1" applyFont="1" applyBorder="1" applyAlignment="1">
      <alignment horizontal="right" vertical="center" wrapText="1"/>
    </xf>
    <xf numFmtId="4" fontId="4" fillId="0" borderId="33" xfId="0" applyNumberFormat="1" applyFont="1" applyBorder="1" applyAlignment="1">
      <alignment horizontal="right" vertical="center" wrapText="1"/>
    </xf>
    <xf numFmtId="4" fontId="4" fillId="0" borderId="43" xfId="0" applyNumberFormat="1" applyFont="1" applyBorder="1" applyAlignment="1">
      <alignment vertical="center" wrapText="1"/>
    </xf>
    <xf numFmtId="4" fontId="4" fillId="0" borderId="35" xfId="0" applyNumberFormat="1" applyFont="1" applyBorder="1" applyAlignment="1">
      <alignment vertical="center" wrapText="1"/>
    </xf>
    <xf numFmtId="4" fontId="4" fillId="0" borderId="40" xfId="0" applyNumberFormat="1" applyFont="1" applyBorder="1" applyAlignment="1">
      <alignment vertical="center" wrapText="1"/>
    </xf>
    <xf numFmtId="4" fontId="4" fillId="0" borderId="32" xfId="0" applyNumberFormat="1" applyFont="1" applyBorder="1" applyAlignment="1">
      <alignment vertical="center" wrapText="1"/>
    </xf>
    <xf numFmtId="4" fontId="4" fillId="0" borderId="41" xfId="0" applyNumberFormat="1" applyFont="1" applyBorder="1" applyAlignment="1">
      <alignment vertical="center" wrapText="1"/>
    </xf>
    <xf numFmtId="4" fontId="4" fillId="0" borderId="34" xfId="0" applyNumberFormat="1" applyFont="1" applyBorder="1" applyAlignment="1">
      <alignment vertical="center" wrapText="1"/>
    </xf>
    <xf numFmtId="14" fontId="4" fillId="0" borderId="43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164" fontId="0" fillId="0" borderId="0" xfId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" fontId="4" fillId="0" borderId="42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79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21" xfId="1" applyFont="1" applyBorder="1" applyAlignment="1">
      <alignment horizontal="center" vertical="center" wrapText="1"/>
    </xf>
    <xf numFmtId="164" fontId="4" fillId="0" borderId="22" xfId="1" applyFont="1" applyBorder="1" applyAlignment="1">
      <alignment horizontal="center" vertical="center" wrapText="1"/>
    </xf>
    <xf numFmtId="164" fontId="4" fillId="0" borderId="20" xfId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76" xfId="0" applyNumberFormat="1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14" fontId="4" fillId="0" borderId="40" xfId="0" applyNumberFormat="1" applyFont="1" applyBorder="1" applyAlignment="1">
      <alignment horizontal="center" vertical="center" wrapText="1"/>
    </xf>
    <xf numFmtId="14" fontId="4" fillId="0" borderId="44" xfId="0" applyNumberFormat="1" applyFont="1" applyBorder="1" applyAlignment="1">
      <alignment horizontal="center" vertical="center" wrapText="1"/>
    </xf>
    <xf numFmtId="14" fontId="4" fillId="0" borderId="77" xfId="0" applyNumberFormat="1" applyFont="1" applyBorder="1" applyAlignment="1">
      <alignment horizontal="center" vertical="center" wrapText="1"/>
    </xf>
    <xf numFmtId="14" fontId="4" fillId="0" borderId="41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76" xfId="0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164" fontId="4" fillId="0" borderId="19" xfId="1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14" fontId="4" fillId="0" borderId="66" xfId="0" applyNumberFormat="1" applyFont="1" applyBorder="1" applyAlignment="1">
      <alignment horizontal="center" vertical="center" wrapText="1"/>
    </xf>
    <xf numFmtId="14" fontId="4" fillId="0" borderId="78" xfId="0" applyNumberFormat="1" applyFont="1" applyBorder="1" applyAlignment="1">
      <alignment horizontal="center" vertical="center" wrapText="1"/>
    </xf>
    <xf numFmtId="14" fontId="4" fillId="0" borderId="60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164" fontId="0" fillId="0" borderId="3" xfId="1" applyFont="1" applyBorder="1"/>
    <xf numFmtId="164" fontId="0" fillId="0" borderId="3" xfId="1" applyFont="1" applyBorder="1" applyAlignment="1">
      <alignment vertical="center"/>
    </xf>
    <xf numFmtId="164" fontId="0" fillId="0" borderId="1" xfId="1" applyFont="1" applyBorder="1"/>
    <xf numFmtId="164" fontId="0" fillId="0" borderId="1" xfId="1" applyFont="1" applyBorder="1" applyAlignment="1">
      <alignment vertical="center"/>
    </xf>
    <xf numFmtId="164" fontId="0" fillId="0" borderId="76" xfId="1" applyFont="1" applyBorder="1" applyAlignment="1">
      <alignment vertical="center"/>
    </xf>
    <xf numFmtId="164" fontId="0" fillId="0" borderId="76" xfId="1" applyFont="1" applyBorder="1"/>
    <xf numFmtId="0" fontId="9" fillId="0" borderId="55" xfId="0" applyFont="1" applyBorder="1"/>
    <xf numFmtId="164" fontId="9" fillId="0" borderId="7" xfId="1" applyFont="1" applyBorder="1" applyAlignment="1">
      <alignment vertical="center"/>
    </xf>
    <xf numFmtId="164" fontId="9" fillId="0" borderId="56" xfId="1" applyFont="1" applyBorder="1" applyAlignment="1">
      <alignment vertical="center"/>
    </xf>
    <xf numFmtId="164" fontId="9" fillId="0" borderId="7" xfId="1" applyFont="1" applyBorder="1" applyAlignment="1">
      <alignment horizontal="center" vertical="center" wrapText="1"/>
    </xf>
    <xf numFmtId="0" fontId="9" fillId="0" borderId="63" xfId="0" applyFont="1" applyBorder="1" applyAlignment="1">
      <alignment horizontal="left"/>
    </xf>
    <xf numFmtId="0" fontId="9" fillId="0" borderId="62" xfId="0" applyFont="1" applyBorder="1" applyAlignment="1">
      <alignment horizontal="left"/>
    </xf>
    <xf numFmtId="0" fontId="9" fillId="0" borderId="62" xfId="0" applyFont="1" applyFill="1" applyBorder="1" applyAlignment="1">
      <alignment horizontal="left"/>
    </xf>
    <xf numFmtId="0" fontId="9" fillId="0" borderId="80" xfId="0" applyFont="1" applyBorder="1" applyAlignment="1">
      <alignment horizontal="left"/>
    </xf>
    <xf numFmtId="164" fontId="9" fillId="0" borderId="0" xfId="1" applyFont="1" applyAlignment="1">
      <alignment horizontal="left" vertical="center" wrapText="1"/>
    </xf>
  </cellXfs>
  <cellStyles count="16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Normal" xfId="0" builtinId="0"/>
    <cellStyle name="Vírgula" xfId="1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2:O70"/>
  <sheetViews>
    <sheetView topLeftCell="A9" zoomScale="94" workbookViewId="0">
      <selection activeCell="A37" sqref="A37"/>
    </sheetView>
  </sheetViews>
  <sheetFormatPr baseColWidth="10" defaultRowHeight="14" x14ac:dyDescent="0.2"/>
  <cols>
    <col min="1" max="1" width="38.1640625" style="1" customWidth="1"/>
    <col min="2" max="2" width="9.33203125" style="20" bestFit="1" customWidth="1"/>
    <col min="3" max="4" width="13.5" style="20" bestFit="1" customWidth="1"/>
    <col min="5" max="5" width="17.83203125" style="2" bestFit="1" customWidth="1"/>
    <col min="6" max="6" width="16.33203125" style="20" customWidth="1"/>
    <col min="7" max="7" width="21.1640625" style="20" bestFit="1" customWidth="1"/>
    <col min="8" max="8" width="21.5" style="2" customWidth="1"/>
    <col min="9" max="9" width="12.1640625" style="2" bestFit="1" customWidth="1"/>
    <col min="10" max="11" width="11.33203125" style="2" bestFit="1" customWidth="1"/>
    <col min="12" max="16384" width="10.83203125" style="2"/>
  </cols>
  <sheetData>
    <row r="2" spans="1:11" ht="15" thickBot="1" x14ac:dyDescent="0.25"/>
    <row r="3" spans="1:11" ht="33" customHeight="1" thickBot="1" x14ac:dyDescent="0.25">
      <c r="A3" s="18"/>
      <c r="B3" s="148" t="s">
        <v>27</v>
      </c>
      <c r="C3" s="149"/>
      <c r="D3" s="150"/>
      <c r="E3" s="138" t="s">
        <v>7</v>
      </c>
      <c r="F3" s="138"/>
      <c r="G3" s="138"/>
      <c r="H3" s="138"/>
      <c r="I3" s="138"/>
      <c r="J3" s="138"/>
      <c r="K3" s="139"/>
    </row>
    <row r="4" spans="1:11" ht="33" customHeight="1" x14ac:dyDescent="0.2">
      <c r="A4" s="126"/>
      <c r="B4" s="140" t="s">
        <v>32</v>
      </c>
      <c r="C4" s="141"/>
      <c r="D4" s="135" t="s">
        <v>10</v>
      </c>
      <c r="E4" s="131" t="s">
        <v>8</v>
      </c>
      <c r="F4" s="146" t="s">
        <v>9</v>
      </c>
      <c r="G4" s="146" t="s">
        <v>12</v>
      </c>
      <c r="H4" s="159" t="s">
        <v>28</v>
      </c>
      <c r="I4" s="160"/>
      <c r="J4" s="160"/>
      <c r="K4" s="161"/>
    </row>
    <row r="5" spans="1:11" ht="33" customHeight="1" thickBot="1" x14ac:dyDescent="0.25">
      <c r="A5" s="127"/>
      <c r="B5" s="142"/>
      <c r="C5" s="143"/>
      <c r="D5" s="144"/>
      <c r="E5" s="145"/>
      <c r="F5" s="147"/>
      <c r="G5" s="147"/>
      <c r="H5" s="33" t="s">
        <v>38</v>
      </c>
      <c r="I5" s="59" t="s">
        <v>35</v>
      </c>
      <c r="J5" s="45" t="s">
        <v>36</v>
      </c>
      <c r="K5" s="58" t="s">
        <v>37</v>
      </c>
    </row>
    <row r="6" spans="1:11" ht="20" customHeight="1" x14ac:dyDescent="0.2">
      <c r="A6" s="128" t="s">
        <v>6</v>
      </c>
      <c r="B6" s="131" t="s">
        <v>11</v>
      </c>
      <c r="C6" s="134">
        <v>3353600</v>
      </c>
      <c r="D6" s="135" t="s">
        <v>30</v>
      </c>
      <c r="E6" s="151">
        <v>43372</v>
      </c>
      <c r="F6" s="154">
        <v>43234</v>
      </c>
      <c r="G6" s="154">
        <v>43190</v>
      </c>
      <c r="H6" s="61" t="s">
        <v>18</v>
      </c>
      <c r="I6" s="44">
        <v>5007.26</v>
      </c>
      <c r="J6" s="64">
        <v>0</v>
      </c>
      <c r="K6" s="65">
        <f>I6-J6</f>
        <v>5007.26</v>
      </c>
    </row>
    <row r="7" spans="1:11" ht="20" customHeight="1" x14ac:dyDescent="0.2">
      <c r="A7" s="129"/>
      <c r="B7" s="132"/>
      <c r="C7" s="108"/>
      <c r="D7" s="136"/>
      <c r="E7" s="152"/>
      <c r="F7" s="155"/>
      <c r="G7" s="155"/>
      <c r="H7" s="9" t="s">
        <v>34</v>
      </c>
      <c r="I7" s="62">
        <v>121828.37</v>
      </c>
      <c r="J7" s="66">
        <v>94410.35</v>
      </c>
      <c r="K7" s="67">
        <f t="shared" ref="K7:K42" si="0">I7-J7</f>
        <v>27418.01999999999</v>
      </c>
    </row>
    <row r="8" spans="1:11" ht="20" customHeight="1" x14ac:dyDescent="0.2">
      <c r="A8" s="129"/>
      <c r="B8" s="132"/>
      <c r="C8" s="108"/>
      <c r="D8" s="136"/>
      <c r="E8" s="152"/>
      <c r="F8" s="155"/>
      <c r="G8" s="155"/>
      <c r="H8" s="9" t="s">
        <v>26</v>
      </c>
      <c r="I8" s="62">
        <v>39960.74</v>
      </c>
      <c r="J8" s="66">
        <v>43025.17</v>
      </c>
      <c r="K8" s="67">
        <f t="shared" si="0"/>
        <v>-3064.4300000000003</v>
      </c>
    </row>
    <row r="9" spans="1:11" ht="20" customHeight="1" x14ac:dyDescent="0.2">
      <c r="A9" s="129"/>
      <c r="B9" s="132"/>
      <c r="C9" s="108"/>
      <c r="D9" s="136"/>
      <c r="E9" s="152"/>
      <c r="F9" s="155"/>
      <c r="G9" s="155"/>
      <c r="H9" s="9" t="s">
        <v>15</v>
      </c>
      <c r="I9" s="62">
        <v>120036.78</v>
      </c>
      <c r="J9" s="66">
        <v>92206.6</v>
      </c>
      <c r="K9" s="67">
        <f t="shared" si="0"/>
        <v>27830.179999999993</v>
      </c>
    </row>
    <row r="10" spans="1:11" ht="20" customHeight="1" x14ac:dyDescent="0.2">
      <c r="A10" s="129"/>
      <c r="B10" s="132"/>
      <c r="C10" s="108"/>
      <c r="D10" s="136"/>
      <c r="E10" s="152"/>
      <c r="F10" s="155"/>
      <c r="G10" s="155"/>
      <c r="H10" s="9" t="s">
        <v>39</v>
      </c>
      <c r="I10" s="62">
        <v>29597.48</v>
      </c>
      <c r="J10" s="66">
        <v>29597.48</v>
      </c>
      <c r="K10" s="67">
        <f t="shared" si="0"/>
        <v>0</v>
      </c>
    </row>
    <row r="11" spans="1:11" ht="20" customHeight="1" x14ac:dyDescent="0.2">
      <c r="A11" s="130"/>
      <c r="B11" s="133"/>
      <c r="C11" s="109"/>
      <c r="D11" s="137"/>
      <c r="E11" s="153"/>
      <c r="F11" s="156"/>
      <c r="G11" s="156"/>
      <c r="H11" s="3" t="s">
        <v>40</v>
      </c>
      <c r="I11" s="38">
        <v>35586.949999999997</v>
      </c>
      <c r="J11" s="75"/>
      <c r="K11" s="76">
        <f t="shared" si="0"/>
        <v>35586.949999999997</v>
      </c>
    </row>
    <row r="12" spans="1:11" ht="30" customHeight="1" x14ac:dyDescent="0.2">
      <c r="A12" s="28" t="s">
        <v>0</v>
      </c>
      <c r="B12" s="51" t="s">
        <v>11</v>
      </c>
      <c r="C12" s="25">
        <v>212500</v>
      </c>
      <c r="D12" s="52" t="s">
        <v>14</v>
      </c>
      <c r="E12" s="47">
        <v>43257</v>
      </c>
      <c r="F12" s="35">
        <v>42765</v>
      </c>
      <c r="G12" s="5" t="s">
        <v>14</v>
      </c>
      <c r="H12" s="4"/>
      <c r="I12" s="39"/>
      <c r="J12" s="77"/>
      <c r="K12" s="78">
        <f t="shared" si="0"/>
        <v>0</v>
      </c>
    </row>
    <row r="13" spans="1:11" ht="20" customHeight="1" x14ac:dyDescent="0.2">
      <c r="A13" s="99" t="s">
        <v>1</v>
      </c>
      <c r="B13" s="114" t="s">
        <v>11</v>
      </c>
      <c r="C13" s="107">
        <v>2988179.99</v>
      </c>
      <c r="D13" s="103" t="s">
        <v>11</v>
      </c>
      <c r="E13" s="118">
        <v>43342</v>
      </c>
      <c r="F13" s="122">
        <v>43266</v>
      </c>
      <c r="G13" s="110">
        <v>43342</v>
      </c>
      <c r="H13" s="7" t="s">
        <v>42</v>
      </c>
      <c r="I13" s="40">
        <v>270000</v>
      </c>
      <c r="J13" s="79">
        <v>142089.14000000001</v>
      </c>
      <c r="K13" s="80">
        <f t="shared" si="0"/>
        <v>127910.85999999999</v>
      </c>
    </row>
    <row r="14" spans="1:11" ht="20" customHeight="1" x14ac:dyDescent="0.2">
      <c r="A14" s="100"/>
      <c r="B14" s="115"/>
      <c r="C14" s="108"/>
      <c r="D14" s="104"/>
      <c r="E14" s="119"/>
      <c r="F14" s="123"/>
      <c r="G14" s="111"/>
      <c r="H14" s="8" t="s">
        <v>18</v>
      </c>
      <c r="I14" s="41">
        <v>387720</v>
      </c>
      <c r="J14" s="70">
        <v>251.75</v>
      </c>
      <c r="K14" s="74">
        <f t="shared" si="0"/>
        <v>387468.25</v>
      </c>
    </row>
    <row r="15" spans="1:11" ht="20" customHeight="1" x14ac:dyDescent="0.2">
      <c r="A15" s="100"/>
      <c r="B15" s="115"/>
      <c r="C15" s="108"/>
      <c r="D15" s="104"/>
      <c r="E15" s="119"/>
      <c r="F15" s="123"/>
      <c r="G15" s="111"/>
      <c r="H15" s="8" t="s">
        <v>43</v>
      </c>
      <c r="I15" s="41"/>
      <c r="J15" s="70">
        <v>6182.09</v>
      </c>
      <c r="K15" s="74">
        <f t="shared" si="0"/>
        <v>-6182.09</v>
      </c>
    </row>
    <row r="16" spans="1:11" ht="20" customHeight="1" x14ac:dyDescent="0.2">
      <c r="A16" s="100"/>
      <c r="B16" s="115"/>
      <c r="C16" s="108"/>
      <c r="D16" s="104"/>
      <c r="E16" s="119"/>
      <c r="F16" s="123"/>
      <c r="G16" s="111"/>
      <c r="H16" s="8" t="s">
        <v>15</v>
      </c>
      <c r="I16" s="41">
        <v>720000</v>
      </c>
      <c r="J16" s="70">
        <v>46176.27</v>
      </c>
      <c r="K16" s="74">
        <f t="shared" si="0"/>
        <v>673823.73</v>
      </c>
    </row>
    <row r="17" spans="1:15" ht="20" customHeight="1" x14ac:dyDescent="0.2">
      <c r="A17" s="100"/>
      <c r="B17" s="115"/>
      <c r="C17" s="108"/>
      <c r="D17" s="104"/>
      <c r="E17" s="119"/>
      <c r="F17" s="123"/>
      <c r="G17" s="111"/>
      <c r="H17" s="8" t="s">
        <v>23</v>
      </c>
      <c r="I17" s="41">
        <v>108000</v>
      </c>
      <c r="J17" s="70">
        <v>56074.67</v>
      </c>
      <c r="K17" s="74">
        <f t="shared" si="0"/>
        <v>51925.33</v>
      </c>
    </row>
    <row r="18" spans="1:15" ht="20" customHeight="1" x14ac:dyDescent="0.2">
      <c r="A18" s="100"/>
      <c r="B18" s="115"/>
      <c r="C18" s="108"/>
      <c r="D18" s="104"/>
      <c r="E18" s="119"/>
      <c r="F18" s="123"/>
      <c r="G18" s="111"/>
      <c r="H18" s="8" t="s">
        <v>25</v>
      </c>
      <c r="I18" s="41">
        <v>133099.99</v>
      </c>
      <c r="J18" s="70">
        <v>50935.85</v>
      </c>
      <c r="K18" s="74">
        <f t="shared" si="0"/>
        <v>82164.139999999985</v>
      </c>
    </row>
    <row r="19" spans="1:15" ht="20" customHeight="1" x14ac:dyDescent="0.2">
      <c r="A19" s="100"/>
      <c r="B19" s="115"/>
      <c r="C19" s="108"/>
      <c r="D19" s="104"/>
      <c r="E19" s="119"/>
      <c r="F19" s="123"/>
      <c r="G19" s="111"/>
      <c r="H19" s="9" t="s">
        <v>16</v>
      </c>
      <c r="I19" s="42">
        <v>33950</v>
      </c>
      <c r="J19" s="68"/>
      <c r="K19" s="74">
        <f t="shared" si="0"/>
        <v>33950</v>
      </c>
    </row>
    <row r="20" spans="1:15" ht="20" customHeight="1" x14ac:dyDescent="0.2">
      <c r="A20" s="100"/>
      <c r="B20" s="115"/>
      <c r="C20" s="108"/>
      <c r="D20" s="104"/>
      <c r="E20" s="119"/>
      <c r="F20" s="123"/>
      <c r="G20" s="111"/>
      <c r="H20" s="8" t="s">
        <v>17</v>
      </c>
      <c r="I20" s="41">
        <v>39632</v>
      </c>
      <c r="J20" s="68"/>
      <c r="K20" s="74">
        <f t="shared" si="0"/>
        <v>39632</v>
      </c>
    </row>
    <row r="21" spans="1:15" ht="20" customHeight="1" x14ac:dyDescent="0.2">
      <c r="A21" s="100"/>
      <c r="B21" s="115"/>
      <c r="C21" s="108"/>
      <c r="D21" s="104"/>
      <c r="E21" s="119"/>
      <c r="F21" s="123"/>
      <c r="G21" s="111"/>
      <c r="H21" s="8" t="s">
        <v>44</v>
      </c>
      <c r="I21" s="41"/>
      <c r="J21" s="68">
        <v>67.95</v>
      </c>
      <c r="K21" s="74">
        <f t="shared" si="0"/>
        <v>-67.95</v>
      </c>
    </row>
    <row r="22" spans="1:15" ht="20" customHeight="1" x14ac:dyDescent="0.2">
      <c r="A22" s="100"/>
      <c r="B22" s="115"/>
      <c r="C22" s="108"/>
      <c r="D22" s="104"/>
      <c r="E22" s="119"/>
      <c r="F22" s="123"/>
      <c r="G22" s="111"/>
      <c r="H22" s="10" t="s">
        <v>19</v>
      </c>
      <c r="I22" s="42">
        <v>40000</v>
      </c>
      <c r="J22" s="68"/>
      <c r="K22" s="74">
        <f t="shared" si="0"/>
        <v>40000</v>
      </c>
    </row>
    <row r="23" spans="1:15" ht="20" customHeight="1" x14ac:dyDescent="0.2">
      <c r="A23" s="100"/>
      <c r="B23" s="115"/>
      <c r="C23" s="108"/>
      <c r="D23" s="104"/>
      <c r="E23" s="119"/>
      <c r="F23" s="123"/>
      <c r="G23" s="111"/>
      <c r="H23" s="8" t="s">
        <v>21</v>
      </c>
      <c r="I23" s="42">
        <v>36900</v>
      </c>
      <c r="J23" s="68"/>
      <c r="K23" s="74">
        <f t="shared" si="0"/>
        <v>36900</v>
      </c>
    </row>
    <row r="24" spans="1:15" ht="20" customHeight="1" x14ac:dyDescent="0.2">
      <c r="A24" s="100"/>
      <c r="B24" s="115"/>
      <c r="C24" s="108"/>
      <c r="D24" s="104"/>
      <c r="E24" s="119"/>
      <c r="F24" s="123"/>
      <c r="G24" s="111"/>
      <c r="H24" s="10" t="s">
        <v>20</v>
      </c>
      <c r="I24" s="42">
        <v>202200</v>
      </c>
      <c r="J24" s="68"/>
      <c r="K24" s="74">
        <f t="shared" si="0"/>
        <v>202200</v>
      </c>
    </row>
    <row r="25" spans="1:15" ht="20" customHeight="1" x14ac:dyDescent="0.2">
      <c r="A25" s="100"/>
      <c r="B25" s="115"/>
      <c r="C25" s="108"/>
      <c r="D25" s="104"/>
      <c r="E25" s="119"/>
      <c r="F25" s="123"/>
      <c r="G25" s="111"/>
      <c r="H25" s="10" t="s">
        <v>45</v>
      </c>
      <c r="I25" s="42"/>
      <c r="J25" s="68">
        <v>47507.75</v>
      </c>
      <c r="K25" s="74">
        <f t="shared" si="0"/>
        <v>-47507.75</v>
      </c>
    </row>
    <row r="26" spans="1:15" ht="20" customHeight="1" x14ac:dyDescent="0.2">
      <c r="A26" s="100"/>
      <c r="B26" s="115"/>
      <c r="C26" s="108"/>
      <c r="D26" s="104"/>
      <c r="E26" s="119"/>
      <c r="F26" s="123"/>
      <c r="G26" s="111"/>
      <c r="H26" s="8" t="s">
        <v>22</v>
      </c>
      <c r="I26" s="42">
        <v>55000</v>
      </c>
      <c r="J26" s="68"/>
      <c r="K26" s="74">
        <f t="shared" si="0"/>
        <v>55000</v>
      </c>
    </row>
    <row r="27" spans="1:15" ht="20" customHeight="1" x14ac:dyDescent="0.2">
      <c r="A27" s="100"/>
      <c r="B27" s="115"/>
      <c r="C27" s="108"/>
      <c r="D27" s="104"/>
      <c r="E27" s="119"/>
      <c r="F27" s="123"/>
      <c r="G27" s="111"/>
      <c r="H27" s="8" t="s">
        <v>46</v>
      </c>
      <c r="I27" s="42"/>
      <c r="J27" s="68">
        <v>52970</v>
      </c>
      <c r="K27" s="74">
        <f t="shared" si="0"/>
        <v>-52970</v>
      </c>
    </row>
    <row r="28" spans="1:15" ht="20" customHeight="1" x14ac:dyDescent="0.2">
      <c r="A28" s="100"/>
      <c r="B28" s="115"/>
      <c r="C28" s="108"/>
      <c r="D28" s="104"/>
      <c r="E28" s="119"/>
      <c r="F28" s="123"/>
      <c r="G28" s="111"/>
      <c r="H28" s="11" t="s">
        <v>41</v>
      </c>
      <c r="I28" s="42">
        <v>23865</v>
      </c>
      <c r="J28" s="68">
        <v>5707.57</v>
      </c>
      <c r="K28" s="74">
        <f t="shared" si="0"/>
        <v>18157.43</v>
      </c>
    </row>
    <row r="29" spans="1:15" ht="20" customHeight="1" x14ac:dyDescent="0.2">
      <c r="A29" s="101"/>
      <c r="B29" s="116"/>
      <c r="C29" s="108"/>
      <c r="D29" s="105"/>
      <c r="E29" s="120"/>
      <c r="F29" s="124"/>
      <c r="G29" s="112"/>
      <c r="H29" s="11" t="s">
        <v>24</v>
      </c>
      <c r="I29" s="42">
        <v>183853.01</v>
      </c>
      <c r="J29" s="68"/>
      <c r="K29" s="74">
        <f t="shared" si="0"/>
        <v>183853.01</v>
      </c>
    </row>
    <row r="30" spans="1:15" ht="20" customHeight="1" x14ac:dyDescent="0.2">
      <c r="A30" s="101"/>
      <c r="B30" s="116"/>
      <c r="C30" s="108"/>
      <c r="D30" s="105"/>
      <c r="E30" s="120"/>
      <c r="F30" s="124"/>
      <c r="G30" s="112"/>
      <c r="H30" s="9" t="s">
        <v>47</v>
      </c>
      <c r="I30" s="42">
        <v>120000</v>
      </c>
      <c r="J30" s="68">
        <v>150847.92000000001</v>
      </c>
      <c r="K30" s="74">
        <f t="shared" si="0"/>
        <v>-30847.920000000013</v>
      </c>
    </row>
    <row r="31" spans="1:15" ht="16" customHeight="1" x14ac:dyDescent="0.2">
      <c r="A31" s="102"/>
      <c r="B31" s="117"/>
      <c r="C31" s="109"/>
      <c r="D31" s="106"/>
      <c r="E31" s="121"/>
      <c r="F31" s="125"/>
      <c r="G31" s="113"/>
      <c r="H31" s="3" t="s">
        <v>48</v>
      </c>
      <c r="I31" s="43"/>
      <c r="J31" s="81">
        <v>15732.11</v>
      </c>
      <c r="K31" s="82">
        <f t="shared" si="0"/>
        <v>-15732.11</v>
      </c>
    </row>
    <row r="32" spans="1:15" ht="30" customHeight="1" x14ac:dyDescent="0.2">
      <c r="A32" s="28" t="s">
        <v>2</v>
      </c>
      <c r="B32" s="51" t="s">
        <v>30</v>
      </c>
      <c r="C32" s="25">
        <v>0</v>
      </c>
      <c r="D32" s="52" t="s">
        <v>30</v>
      </c>
      <c r="E32" s="83">
        <v>42942</v>
      </c>
      <c r="F32" s="35">
        <v>42948</v>
      </c>
      <c r="G32" s="5" t="s">
        <v>13</v>
      </c>
      <c r="H32" s="84" t="s">
        <v>31</v>
      </c>
      <c r="I32" s="39"/>
      <c r="J32" s="77"/>
      <c r="K32" s="78">
        <f t="shared" si="0"/>
        <v>0</v>
      </c>
      <c r="L32" s="157" t="s">
        <v>49</v>
      </c>
      <c r="M32" s="158"/>
      <c r="N32" s="158"/>
      <c r="O32" s="158"/>
    </row>
    <row r="33" spans="1:15" ht="30" customHeight="1" x14ac:dyDescent="0.2">
      <c r="A33" s="28" t="s">
        <v>50</v>
      </c>
      <c r="B33" s="51" t="s">
        <v>29</v>
      </c>
      <c r="C33" s="25">
        <v>46388.25</v>
      </c>
      <c r="D33" s="52" t="s">
        <v>30</v>
      </c>
      <c r="E33" s="83">
        <v>43281</v>
      </c>
      <c r="F33" s="6">
        <v>42892</v>
      </c>
      <c r="G33" s="5" t="s">
        <v>13</v>
      </c>
      <c r="H33" s="84"/>
      <c r="I33" s="39"/>
      <c r="J33" s="77"/>
      <c r="K33" s="78"/>
      <c r="L33" s="37"/>
      <c r="M33" s="20"/>
      <c r="N33" s="20"/>
      <c r="O33" s="20"/>
    </row>
    <row r="34" spans="1:15" ht="30" customHeight="1" x14ac:dyDescent="0.2">
      <c r="A34" s="28" t="s">
        <v>51</v>
      </c>
      <c r="B34" s="51" t="s">
        <v>29</v>
      </c>
      <c r="C34" s="25">
        <v>61500</v>
      </c>
      <c r="D34" s="88" t="s">
        <v>14</v>
      </c>
      <c r="E34" s="83">
        <v>43342</v>
      </c>
      <c r="F34" s="6">
        <v>42993</v>
      </c>
      <c r="G34" s="5" t="s">
        <v>14</v>
      </c>
      <c r="H34" s="84"/>
      <c r="I34" s="39"/>
      <c r="J34" s="77"/>
      <c r="K34" s="78"/>
      <c r="L34" s="37"/>
      <c r="M34" s="20"/>
      <c r="N34" s="20"/>
      <c r="O34" s="20"/>
    </row>
    <row r="35" spans="1:15" ht="30" customHeight="1" x14ac:dyDescent="0.2">
      <c r="A35" s="30" t="s">
        <v>4</v>
      </c>
      <c r="B35" s="55" t="s">
        <v>29</v>
      </c>
      <c r="C35" s="27">
        <v>110661.84</v>
      </c>
      <c r="D35" s="56" t="s">
        <v>30</v>
      </c>
      <c r="E35" s="49">
        <v>42954</v>
      </c>
      <c r="F35" s="19" t="s">
        <v>13</v>
      </c>
      <c r="G35" s="21" t="s">
        <v>13</v>
      </c>
      <c r="H35" s="8" t="s">
        <v>31</v>
      </c>
      <c r="I35" s="63"/>
      <c r="J35" s="68"/>
      <c r="K35" s="69">
        <f>I35-J35</f>
        <v>0</v>
      </c>
    </row>
    <row r="36" spans="1:15" ht="30" customHeight="1" x14ac:dyDescent="0.2">
      <c r="A36" s="29" t="s">
        <v>33</v>
      </c>
      <c r="B36" s="53" t="s">
        <v>55</v>
      </c>
      <c r="C36" s="31">
        <v>564738.28</v>
      </c>
      <c r="D36" s="85" t="s">
        <v>30</v>
      </c>
      <c r="E36" s="48">
        <v>43340</v>
      </c>
      <c r="F36" s="86"/>
      <c r="G36" s="87" t="s">
        <v>13</v>
      </c>
      <c r="H36" s="72"/>
      <c r="I36" s="57"/>
      <c r="J36" s="73"/>
      <c r="K36" s="74">
        <f t="shared" si="0"/>
        <v>0</v>
      </c>
    </row>
    <row r="37" spans="1:15" ht="30" customHeight="1" x14ac:dyDescent="0.2">
      <c r="A37" s="29" t="s">
        <v>56</v>
      </c>
      <c r="B37" s="50"/>
      <c r="C37" s="32"/>
      <c r="D37" s="91"/>
      <c r="E37" s="46"/>
      <c r="F37" s="71"/>
      <c r="G37" s="92"/>
      <c r="H37" s="36"/>
      <c r="I37" s="60"/>
      <c r="J37" s="93"/>
      <c r="K37" s="82"/>
    </row>
    <row r="38" spans="1:15" ht="30" customHeight="1" x14ac:dyDescent="0.2">
      <c r="A38" s="29" t="s">
        <v>57</v>
      </c>
      <c r="B38" s="51"/>
      <c r="C38" s="25"/>
      <c r="D38" s="94"/>
      <c r="E38" s="83"/>
      <c r="F38" s="35"/>
      <c r="G38" s="95"/>
      <c r="H38" s="4"/>
      <c r="I38" s="39"/>
      <c r="J38" s="77"/>
      <c r="K38" s="78"/>
    </row>
    <row r="39" spans="1:15" ht="30" customHeight="1" x14ac:dyDescent="0.2">
      <c r="A39" s="29" t="s">
        <v>58</v>
      </c>
      <c r="B39" s="51"/>
      <c r="C39" s="25"/>
      <c r="D39" s="94"/>
      <c r="E39" s="83"/>
      <c r="F39" s="35"/>
      <c r="G39" s="95"/>
      <c r="H39" s="4"/>
      <c r="I39" s="39"/>
      <c r="J39" s="77"/>
      <c r="K39" s="78"/>
    </row>
    <row r="40" spans="1:15" ht="30" customHeight="1" x14ac:dyDescent="0.2">
      <c r="A40" s="29" t="s">
        <v>50</v>
      </c>
      <c r="B40" s="51"/>
      <c r="C40" s="25"/>
      <c r="D40" s="94"/>
      <c r="E40" s="83"/>
      <c r="F40" s="35"/>
      <c r="G40" s="95"/>
      <c r="H40" s="4"/>
      <c r="I40" s="39"/>
      <c r="J40" s="77"/>
      <c r="K40" s="78"/>
    </row>
    <row r="41" spans="1:15" ht="30" customHeight="1" x14ac:dyDescent="0.2">
      <c r="A41" s="29" t="s">
        <v>59</v>
      </c>
      <c r="B41" s="51"/>
      <c r="C41" s="25"/>
      <c r="D41" s="94"/>
      <c r="E41" s="83"/>
      <c r="F41" s="35"/>
      <c r="G41" s="95"/>
      <c r="H41" s="4"/>
      <c r="I41" s="39"/>
      <c r="J41" s="77"/>
      <c r="K41" s="78"/>
    </row>
    <row r="42" spans="1:15" ht="30" customHeight="1" x14ac:dyDescent="0.2">
      <c r="A42" s="30" t="s">
        <v>3</v>
      </c>
      <c r="B42" s="51" t="s">
        <v>29</v>
      </c>
      <c r="C42" s="25">
        <v>20000</v>
      </c>
      <c r="D42" s="52" t="s">
        <v>30</v>
      </c>
      <c r="E42" s="83">
        <v>42905</v>
      </c>
      <c r="F42" s="5" t="s">
        <v>13</v>
      </c>
      <c r="G42" s="5" t="s">
        <v>13</v>
      </c>
      <c r="H42" s="4"/>
      <c r="I42" s="39"/>
      <c r="J42" s="77"/>
      <c r="K42" s="78">
        <f t="shared" si="0"/>
        <v>0</v>
      </c>
    </row>
    <row r="43" spans="1:15" ht="30" customHeight="1" x14ac:dyDescent="0.2">
      <c r="A43" s="30" t="s">
        <v>60</v>
      </c>
      <c r="B43" s="51"/>
      <c r="C43" s="25"/>
      <c r="D43" s="52"/>
      <c r="E43" s="83"/>
      <c r="F43" s="5"/>
      <c r="G43" s="5"/>
      <c r="H43" s="4"/>
      <c r="I43" s="39"/>
      <c r="J43" s="77"/>
      <c r="K43" s="78"/>
    </row>
    <row r="44" spans="1:15" ht="30" customHeight="1" x14ac:dyDescent="0.2">
      <c r="A44" s="30" t="s">
        <v>61</v>
      </c>
      <c r="B44" s="51"/>
      <c r="C44" s="25"/>
      <c r="D44" s="52"/>
      <c r="E44" s="83"/>
      <c r="F44" s="5"/>
      <c r="G44" s="5"/>
      <c r="H44" s="4"/>
      <c r="I44" s="39"/>
      <c r="J44" s="77"/>
      <c r="K44" s="78"/>
    </row>
    <row r="45" spans="1:15" ht="30" customHeight="1" x14ac:dyDescent="0.2">
      <c r="A45" s="30" t="s">
        <v>62</v>
      </c>
      <c r="B45" s="51"/>
      <c r="C45" s="25"/>
      <c r="D45" s="52"/>
      <c r="E45" s="83"/>
      <c r="F45" s="5"/>
      <c r="G45" s="5"/>
      <c r="H45" s="4"/>
      <c r="I45" s="39"/>
      <c r="J45" s="77"/>
      <c r="K45" s="78"/>
    </row>
    <row r="46" spans="1:15" ht="30" customHeight="1" x14ac:dyDescent="0.2">
      <c r="A46" s="34" t="s">
        <v>5</v>
      </c>
      <c r="B46" s="51"/>
      <c r="C46" s="25"/>
      <c r="D46" s="52"/>
      <c r="E46" s="83"/>
      <c r="F46" s="5"/>
      <c r="G46" s="96"/>
      <c r="H46" s="4"/>
      <c r="I46" s="39"/>
      <c r="J46" s="77"/>
      <c r="K46" s="78"/>
    </row>
    <row r="47" spans="1:15" ht="30" customHeight="1" x14ac:dyDescent="0.2">
      <c r="A47" s="29" t="s">
        <v>63</v>
      </c>
      <c r="B47" s="53"/>
      <c r="C47" s="26"/>
      <c r="D47" s="54"/>
      <c r="E47" s="48"/>
      <c r="F47" s="12"/>
      <c r="G47" s="90"/>
      <c r="H47" s="13"/>
      <c r="I47" s="57"/>
      <c r="J47" s="73"/>
      <c r="K47" s="74"/>
    </row>
    <row r="49" spans="7:8" x14ac:dyDescent="0.2">
      <c r="G49" s="22"/>
      <c r="H49" s="15"/>
    </row>
    <row r="50" spans="7:8" x14ac:dyDescent="0.2">
      <c r="G50" s="23"/>
      <c r="H50" s="14"/>
    </row>
    <row r="51" spans="7:8" x14ac:dyDescent="0.2">
      <c r="G51" s="24"/>
      <c r="H51" s="16"/>
    </row>
    <row r="52" spans="7:8" x14ac:dyDescent="0.2">
      <c r="G52" s="23"/>
      <c r="H52" s="14"/>
    </row>
    <row r="53" spans="7:8" x14ac:dyDescent="0.2">
      <c r="G53" s="22"/>
      <c r="H53" s="16"/>
    </row>
    <row r="54" spans="7:8" x14ac:dyDescent="0.2">
      <c r="H54" s="17"/>
    </row>
    <row r="55" spans="7:8" x14ac:dyDescent="0.2">
      <c r="G55" s="22"/>
    </row>
    <row r="56" spans="7:8" x14ac:dyDescent="0.2">
      <c r="G56" s="23"/>
    </row>
    <row r="57" spans="7:8" x14ac:dyDescent="0.2">
      <c r="G57" s="24"/>
    </row>
    <row r="66" spans="8:8" x14ac:dyDescent="0.2">
      <c r="H66" s="14"/>
    </row>
    <row r="67" spans="8:8" x14ac:dyDescent="0.2">
      <c r="H67" s="16"/>
    </row>
    <row r="68" spans="8:8" x14ac:dyDescent="0.2">
      <c r="H68" s="14"/>
    </row>
    <row r="69" spans="8:8" x14ac:dyDescent="0.2">
      <c r="H69" s="16"/>
    </row>
    <row r="70" spans="8:8" x14ac:dyDescent="0.2">
      <c r="H70" s="17"/>
    </row>
  </sheetData>
  <mergeCells count="24">
    <mergeCell ref="E6:E11"/>
    <mergeCell ref="F6:F11"/>
    <mergeCell ref="G6:G11"/>
    <mergeCell ref="L32:O32"/>
    <mergeCell ref="H4:K4"/>
    <mergeCell ref="E3:K3"/>
    <mergeCell ref="B4:C5"/>
    <mergeCell ref="D4:D5"/>
    <mergeCell ref="E4:E5"/>
    <mergeCell ref="F4:F5"/>
    <mergeCell ref="G4:G5"/>
    <mergeCell ref="B3:D3"/>
    <mergeCell ref="A4:A5"/>
    <mergeCell ref="A6:A11"/>
    <mergeCell ref="B6:B11"/>
    <mergeCell ref="C6:C11"/>
    <mergeCell ref="D6:D11"/>
    <mergeCell ref="A13:A31"/>
    <mergeCell ref="D13:D31"/>
    <mergeCell ref="C13:C31"/>
    <mergeCell ref="G13:G31"/>
    <mergeCell ref="B13:B31"/>
    <mergeCell ref="E13:E31"/>
    <mergeCell ref="F13:F31"/>
  </mergeCells>
  <phoneticPr fontId="7" type="noConversion"/>
  <pageMargins left="0.70000000000000007" right="0.70000000000000007" top="0.75000000000000011" bottom="0.75000000000000011" header="0.30000000000000004" footer="0.30000000000000004"/>
  <pageSetup paperSize="9" scale="69" orientation="landscape" horizontalDpi="0" verticalDpi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D6270-AAB0-8A49-A263-2486248F12AC}">
  <dimension ref="A2:I24"/>
  <sheetViews>
    <sheetView tabSelected="1" zoomScale="110" workbookViewId="0">
      <selection activeCell="B27" sqref="B27"/>
    </sheetView>
  </sheetViews>
  <sheetFormatPr baseColWidth="10" defaultRowHeight="16" x14ac:dyDescent="0.2"/>
  <cols>
    <col min="1" max="1" width="33.83203125" bestFit="1" customWidth="1"/>
    <col min="2" max="2" width="21" bestFit="1" customWidth="1"/>
    <col min="3" max="3" width="13.1640625" bestFit="1" customWidth="1"/>
    <col min="4" max="4" width="17.5" bestFit="1" customWidth="1"/>
    <col min="5" max="5" width="13.1640625" bestFit="1" customWidth="1"/>
    <col min="6" max="6" width="16.5" bestFit="1" customWidth="1"/>
    <col min="7" max="7" width="16" bestFit="1" customWidth="1"/>
    <col min="8" max="8" width="1.6640625" customWidth="1"/>
    <col min="9" max="9" width="43.5" customWidth="1"/>
  </cols>
  <sheetData>
    <row r="2" spans="1:9" ht="17" thickBot="1" x14ac:dyDescent="0.25"/>
    <row r="3" spans="1:9" ht="52" thickBot="1" x14ac:dyDescent="0.25">
      <c r="A3" s="168"/>
      <c r="B3" s="171" t="s">
        <v>66</v>
      </c>
      <c r="C3" s="171" t="s">
        <v>52</v>
      </c>
      <c r="D3" s="171" t="s">
        <v>54</v>
      </c>
      <c r="E3" s="171" t="s">
        <v>53</v>
      </c>
      <c r="F3" s="171" t="s">
        <v>64</v>
      </c>
      <c r="G3" s="171" t="s">
        <v>65</v>
      </c>
      <c r="I3" s="176" t="s">
        <v>67</v>
      </c>
    </row>
    <row r="4" spans="1:9" x14ac:dyDescent="0.2">
      <c r="A4" s="172" t="str">
        <f>Planilha2!A1</f>
        <v>2015 - 2018 - MISEREOR</v>
      </c>
      <c r="B4" s="162">
        <v>3017600</v>
      </c>
      <c r="C4" s="163">
        <v>2579573.39</v>
      </c>
      <c r="D4" s="163">
        <f>B4-C4</f>
        <v>438026.60999999987</v>
      </c>
      <c r="E4" s="163">
        <v>3058809.43</v>
      </c>
      <c r="F4" s="163">
        <f t="shared" ref="F4:F8" si="0">B4-E4</f>
        <v>-41209.430000000168</v>
      </c>
      <c r="G4" s="162">
        <f t="shared" ref="G4:G8" si="1">C4-E4</f>
        <v>-479236.04000000004</v>
      </c>
      <c r="I4" t="s">
        <v>68</v>
      </c>
    </row>
    <row r="5" spans="1:9" x14ac:dyDescent="0.2">
      <c r="A5" s="173" t="str">
        <f>Planilha2!A2</f>
        <v>2016 - 2018 - GONG. IMPLEMENTAÇÃO</v>
      </c>
      <c r="B5" s="164">
        <v>160000</v>
      </c>
      <c r="C5" s="165">
        <v>40000</v>
      </c>
      <c r="D5" s="165">
        <f t="shared" ref="D5:D20" si="2">B5-C5</f>
        <v>120000</v>
      </c>
      <c r="E5" s="165">
        <v>120000</v>
      </c>
      <c r="F5" s="165">
        <f t="shared" si="0"/>
        <v>40000</v>
      </c>
      <c r="G5" s="164">
        <f t="shared" si="1"/>
        <v>-80000</v>
      </c>
      <c r="I5" t="s">
        <v>68</v>
      </c>
    </row>
    <row r="6" spans="1:9" x14ac:dyDescent="0.2">
      <c r="A6" s="174" t="str">
        <f>Planilha2!A3</f>
        <v>2017 - 2019 - PPM</v>
      </c>
      <c r="B6" s="164">
        <v>2988179.99</v>
      </c>
      <c r="C6" s="165">
        <v>766751.8</v>
      </c>
      <c r="D6" s="165">
        <f t="shared" si="2"/>
        <v>2221428.1900000004</v>
      </c>
      <c r="E6" s="165">
        <v>1456930.28</v>
      </c>
      <c r="F6" s="165">
        <f t="shared" si="0"/>
        <v>1531249.7100000002</v>
      </c>
      <c r="G6" s="164">
        <f t="shared" si="1"/>
        <v>-690178.48</v>
      </c>
      <c r="I6" t="s">
        <v>68</v>
      </c>
    </row>
    <row r="7" spans="1:9" x14ac:dyDescent="0.2">
      <c r="A7" s="173" t="str">
        <f>Planilha2!A4</f>
        <v>2017 - CCFD</v>
      </c>
      <c r="B7" s="164">
        <v>90625</v>
      </c>
      <c r="C7" s="165">
        <v>90625</v>
      </c>
      <c r="D7" s="165">
        <f t="shared" si="2"/>
        <v>0</v>
      </c>
      <c r="E7" s="165">
        <v>142089.14000000001</v>
      </c>
      <c r="F7" s="165">
        <f t="shared" si="0"/>
        <v>-51464.140000000014</v>
      </c>
      <c r="G7" s="164">
        <f t="shared" si="1"/>
        <v>-51464.140000000014</v>
      </c>
      <c r="I7" t="s">
        <v>69</v>
      </c>
    </row>
    <row r="8" spans="1:9" x14ac:dyDescent="0.2">
      <c r="A8" s="173" t="str">
        <f>Planilha2!A5</f>
        <v>2018 - DEFENSORES DDHH</v>
      </c>
      <c r="B8" s="164">
        <v>46388.25</v>
      </c>
      <c r="C8" s="165">
        <v>46388.25</v>
      </c>
      <c r="D8" s="165">
        <f t="shared" si="2"/>
        <v>0</v>
      </c>
      <c r="E8" s="165">
        <v>34524.699999999997</v>
      </c>
      <c r="F8" s="165">
        <f t="shared" si="0"/>
        <v>11863.550000000003</v>
      </c>
      <c r="G8" s="164">
        <f t="shared" si="1"/>
        <v>11863.550000000003</v>
      </c>
    </row>
    <row r="9" spans="1:9" x14ac:dyDescent="0.2">
      <c r="A9" s="173" t="str">
        <f>Planilha2!A6</f>
        <v>2017 - MPT</v>
      </c>
      <c r="B9" s="164">
        <v>61500</v>
      </c>
      <c r="C9" s="165">
        <v>61500</v>
      </c>
      <c r="D9" s="165">
        <f t="shared" si="2"/>
        <v>0</v>
      </c>
      <c r="E9" s="165">
        <v>55046.99</v>
      </c>
      <c r="F9" s="165">
        <f>B9-E9</f>
        <v>6453.010000000002</v>
      </c>
      <c r="G9" s="164">
        <f>C9-E9</f>
        <v>6453.010000000002</v>
      </c>
    </row>
    <row r="10" spans="1:9" x14ac:dyDescent="0.2">
      <c r="A10" s="173" t="str">
        <f>Planilha2!A7</f>
        <v>2017 - MZF</v>
      </c>
      <c r="B10" s="165">
        <v>110661.84</v>
      </c>
      <c r="C10" s="165">
        <v>42898.46</v>
      </c>
      <c r="D10" s="165">
        <f t="shared" si="2"/>
        <v>67763.38</v>
      </c>
      <c r="E10" s="165">
        <v>56105.04</v>
      </c>
      <c r="F10" s="165">
        <f>B10-E10</f>
        <v>54556.799999999996</v>
      </c>
      <c r="G10" s="164">
        <f>C10-E10</f>
        <v>-13206.580000000002</v>
      </c>
      <c r="I10" t="s">
        <v>68</v>
      </c>
    </row>
    <row r="11" spans="1:9" x14ac:dyDescent="0.2">
      <c r="A11" s="173" t="str">
        <f>Planilha2!A8</f>
        <v>2018 - 2020 - D&amp;P</v>
      </c>
      <c r="B11" s="164">
        <v>205000</v>
      </c>
      <c r="C11" s="165">
        <v>171842.7</v>
      </c>
      <c r="D11" s="165">
        <f t="shared" si="2"/>
        <v>33157.299999999988</v>
      </c>
      <c r="E11" s="165">
        <v>47731.81</v>
      </c>
      <c r="F11" s="165">
        <f t="shared" ref="F11:F13" si="3">B11-E11</f>
        <v>157268.19</v>
      </c>
      <c r="G11" s="164">
        <f t="shared" ref="G11:G13" si="4">C11-E11</f>
        <v>124110.89000000001</v>
      </c>
    </row>
    <row r="12" spans="1:9" x14ac:dyDescent="0.2">
      <c r="A12" s="173" t="str">
        <f>Planilha2!A9</f>
        <v>2018 - AGOSTINIANOS - PESSOAL</v>
      </c>
      <c r="B12" s="164">
        <v>100000</v>
      </c>
      <c r="C12" s="165">
        <v>0</v>
      </c>
      <c r="D12" s="165">
        <f t="shared" si="2"/>
        <v>100000</v>
      </c>
      <c r="E12" s="165">
        <v>46580.02</v>
      </c>
      <c r="F12" s="165">
        <f t="shared" si="3"/>
        <v>53419.98</v>
      </c>
      <c r="G12" s="164">
        <f t="shared" si="4"/>
        <v>-46580.02</v>
      </c>
      <c r="I12" t="s">
        <v>68</v>
      </c>
    </row>
    <row r="13" spans="1:9" x14ac:dyDescent="0.2">
      <c r="A13" s="173" t="str">
        <f>Planilha2!A10</f>
        <v>2018 - BISPOS AMERICANOS</v>
      </c>
      <c r="B13" s="164">
        <v>69960</v>
      </c>
      <c r="C13" s="165">
        <v>69960</v>
      </c>
      <c r="D13" s="165">
        <f t="shared" si="2"/>
        <v>0</v>
      </c>
      <c r="E13" s="165">
        <f>5707.57*3.18</f>
        <v>18150.0726</v>
      </c>
      <c r="F13" s="165">
        <f t="shared" si="3"/>
        <v>51809.9274</v>
      </c>
      <c r="G13" s="164">
        <f t="shared" si="4"/>
        <v>51809.9274</v>
      </c>
    </row>
    <row r="14" spans="1:9" x14ac:dyDescent="0.2">
      <c r="A14" s="173" t="str">
        <f>Planilha2!A11</f>
        <v>2018 - CEDOC - MPT</v>
      </c>
      <c r="B14" s="164">
        <v>146084.4</v>
      </c>
      <c r="C14" s="165">
        <v>0</v>
      </c>
      <c r="D14" s="165">
        <f t="shared" si="2"/>
        <v>146084.4</v>
      </c>
      <c r="E14" s="165">
        <v>0</v>
      </c>
      <c r="F14" s="165">
        <f t="shared" ref="F14:F20" si="5">B14-E14</f>
        <v>146084.4</v>
      </c>
      <c r="G14" s="164">
        <f t="shared" ref="G14:G19" si="6">C14-E14</f>
        <v>0</v>
      </c>
    </row>
    <row r="15" spans="1:9" x14ac:dyDescent="0.2">
      <c r="A15" s="173" t="str">
        <f>Planilha2!A12</f>
        <v>2018 - FNS</v>
      </c>
      <c r="B15" s="165">
        <v>35000</v>
      </c>
      <c r="C15" s="165">
        <v>0</v>
      </c>
      <c r="D15" s="165">
        <f t="shared" si="2"/>
        <v>35000</v>
      </c>
      <c r="E15" s="165">
        <v>0</v>
      </c>
      <c r="F15" s="165">
        <f t="shared" si="5"/>
        <v>35000</v>
      </c>
      <c r="G15" s="164">
        <f t="shared" si="6"/>
        <v>0</v>
      </c>
    </row>
    <row r="16" spans="1:9" x14ac:dyDescent="0.2">
      <c r="A16" s="173" t="str">
        <f>Planilha2!A13</f>
        <v>2018 - FOSI</v>
      </c>
      <c r="B16" s="165">
        <v>87841.600000000006</v>
      </c>
      <c r="C16" s="165">
        <v>87841.600000000006</v>
      </c>
      <c r="D16" s="165">
        <f t="shared" si="2"/>
        <v>0</v>
      </c>
      <c r="E16" s="165">
        <v>47507.75</v>
      </c>
      <c r="F16" s="165">
        <f t="shared" si="5"/>
        <v>40333.850000000006</v>
      </c>
      <c r="G16" s="164">
        <f t="shared" si="6"/>
        <v>40333.850000000006</v>
      </c>
    </row>
    <row r="17" spans="1:9" x14ac:dyDescent="0.2">
      <c r="A17" s="173" t="str">
        <f>Planilha2!A14</f>
        <v>2018 - ROSA LUX.</v>
      </c>
      <c r="B17" s="165">
        <v>35000</v>
      </c>
      <c r="C17" s="165">
        <v>35000</v>
      </c>
      <c r="D17" s="165">
        <f t="shared" si="2"/>
        <v>0</v>
      </c>
      <c r="E17" s="165">
        <v>8262.68</v>
      </c>
      <c r="F17" s="165">
        <f t="shared" si="5"/>
        <v>26737.32</v>
      </c>
      <c r="G17" s="164">
        <f t="shared" si="6"/>
        <v>26737.32</v>
      </c>
    </row>
    <row r="18" spans="1:9" x14ac:dyDescent="0.2">
      <c r="A18" s="173" t="str">
        <f>Planilha2!A15</f>
        <v>CESE_23744</v>
      </c>
      <c r="B18" s="165">
        <v>9000</v>
      </c>
      <c r="C18" s="165">
        <v>0</v>
      </c>
      <c r="D18" s="165">
        <f t="shared" si="2"/>
        <v>9000</v>
      </c>
      <c r="E18" s="165">
        <v>8231.49</v>
      </c>
      <c r="F18" s="165">
        <f t="shared" si="5"/>
        <v>768.51000000000022</v>
      </c>
      <c r="G18" s="164">
        <f t="shared" si="6"/>
        <v>-8231.49</v>
      </c>
      <c r="I18" t="s">
        <v>68</v>
      </c>
    </row>
    <row r="19" spans="1:9" ht="17" thickBot="1" x14ac:dyDescent="0.25">
      <c r="A19" s="175" t="s">
        <v>63</v>
      </c>
      <c r="B19" s="166">
        <f>320000*3.7101</f>
        <v>1187232</v>
      </c>
      <c r="C19" s="166"/>
      <c r="D19" s="166">
        <f t="shared" si="2"/>
        <v>1187232</v>
      </c>
      <c r="E19" s="166"/>
      <c r="F19" s="166">
        <f t="shared" si="5"/>
        <v>1187232</v>
      </c>
      <c r="G19" s="167">
        <f t="shared" si="6"/>
        <v>0</v>
      </c>
    </row>
    <row r="20" spans="1:9" ht="17" thickBot="1" x14ac:dyDescent="0.25">
      <c r="A20" s="168" t="s">
        <v>70</v>
      </c>
      <c r="B20" s="169">
        <f>SUM(B4:B19)</f>
        <v>8350073.0800000001</v>
      </c>
      <c r="C20" s="169">
        <f t="shared" ref="C20:G20" si="7">SUM(C4:C19)</f>
        <v>3992381.2000000007</v>
      </c>
      <c r="D20" s="169">
        <f t="shared" si="7"/>
        <v>4357691.88</v>
      </c>
      <c r="E20" s="169">
        <f t="shared" si="7"/>
        <v>5099969.4025999987</v>
      </c>
      <c r="F20" s="169">
        <f t="shared" si="7"/>
        <v>3250103.6774000004</v>
      </c>
      <c r="G20" s="170">
        <f t="shared" si="7"/>
        <v>-1107588.2026</v>
      </c>
    </row>
    <row r="21" spans="1:9" x14ac:dyDescent="0.2">
      <c r="B21" s="89"/>
      <c r="C21" s="89"/>
      <c r="D21" s="89"/>
      <c r="E21" s="89"/>
      <c r="F21" s="89"/>
    </row>
    <row r="22" spans="1:9" x14ac:dyDescent="0.2">
      <c r="B22" s="89"/>
      <c r="C22" s="89"/>
      <c r="D22" s="89"/>
      <c r="E22" s="89"/>
      <c r="F22" s="89"/>
    </row>
    <row r="23" spans="1:9" x14ac:dyDescent="0.2">
      <c r="B23" s="89"/>
      <c r="C23" s="89"/>
      <c r="D23" s="89"/>
      <c r="E23" s="89"/>
      <c r="F23" s="89"/>
    </row>
    <row r="24" spans="1:9" x14ac:dyDescent="0.2">
      <c r="B24" s="89"/>
      <c r="C24" s="89"/>
      <c r="D24" s="89"/>
      <c r="E24" s="89"/>
      <c r="F24" s="89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7E417-2E88-464A-9C14-0864C9C0F852}">
  <dimension ref="A1:A17"/>
  <sheetViews>
    <sheetView workbookViewId="0">
      <selection activeCell="A18" sqref="A18"/>
    </sheetView>
  </sheetViews>
  <sheetFormatPr baseColWidth="10" defaultRowHeight="16" x14ac:dyDescent="0.2"/>
  <cols>
    <col min="1" max="1" width="41.1640625" customWidth="1"/>
  </cols>
  <sheetData>
    <row r="1" spans="1:1" x14ac:dyDescent="0.2">
      <c r="A1" s="97" t="s">
        <v>6</v>
      </c>
    </row>
    <row r="2" spans="1:1" x14ac:dyDescent="0.2">
      <c r="A2" s="97" t="s">
        <v>0</v>
      </c>
    </row>
    <row r="3" spans="1:1" x14ac:dyDescent="0.2">
      <c r="A3" s="98" t="s">
        <v>1</v>
      </c>
    </row>
    <row r="4" spans="1:1" x14ac:dyDescent="0.2">
      <c r="A4" s="97" t="s">
        <v>2</v>
      </c>
    </row>
    <row r="5" spans="1:1" x14ac:dyDescent="0.2">
      <c r="A5" s="97" t="s">
        <v>50</v>
      </c>
    </row>
    <row r="6" spans="1:1" x14ac:dyDescent="0.2">
      <c r="A6" s="97" t="s">
        <v>51</v>
      </c>
    </row>
    <row r="7" spans="1:1" x14ac:dyDescent="0.2">
      <c r="A7" s="97" t="s">
        <v>4</v>
      </c>
    </row>
    <row r="8" spans="1:1" x14ac:dyDescent="0.2">
      <c r="A8" s="97" t="s">
        <v>33</v>
      </c>
    </row>
    <row r="9" spans="1:1" x14ac:dyDescent="0.2">
      <c r="A9" s="97" t="s">
        <v>56</v>
      </c>
    </row>
    <row r="10" spans="1:1" x14ac:dyDescent="0.2">
      <c r="A10" s="97" t="s">
        <v>57</v>
      </c>
    </row>
    <row r="11" spans="1:1" x14ac:dyDescent="0.2">
      <c r="A11" s="97" t="s">
        <v>58</v>
      </c>
    </row>
    <row r="12" spans="1:1" x14ac:dyDescent="0.2">
      <c r="A12" s="97" t="s">
        <v>59</v>
      </c>
    </row>
    <row r="13" spans="1:1" x14ac:dyDescent="0.2">
      <c r="A13" s="97" t="s">
        <v>60</v>
      </c>
    </row>
    <row r="14" spans="1:1" x14ac:dyDescent="0.2">
      <c r="A14" s="97" t="s">
        <v>61</v>
      </c>
    </row>
    <row r="15" spans="1:1" x14ac:dyDescent="0.2">
      <c r="A15" s="97" t="s">
        <v>62</v>
      </c>
    </row>
    <row r="16" spans="1:1" x14ac:dyDescent="0.2">
      <c r="A16" s="97">
        <v>0</v>
      </c>
    </row>
    <row r="17" spans="1:1" x14ac:dyDescent="0.2">
      <c r="A17" s="97"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raul vico</cp:lastModifiedBy>
  <cp:lastPrinted>2017-10-27T10:26:43Z</cp:lastPrinted>
  <dcterms:created xsi:type="dcterms:W3CDTF">2017-10-25T12:59:34Z</dcterms:created>
  <dcterms:modified xsi:type="dcterms:W3CDTF">2018-10-16T11:08:23Z</dcterms:modified>
</cp:coreProperties>
</file>